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BACKUP KIKE 15082025\PRESUPUESTO 2025\ANTEPROYECTO DE PRESUPUESTO 2026\ANEXOS 2026\"/>
    </mc:Choice>
  </mc:AlternateContent>
  <xr:revisionPtr revIDLastSave="0" documentId="13_ncr:1_{ACF1DFB2-86F4-4307-9E29-51858023A9E1}" xr6:coauthVersionLast="47" xr6:coauthVersionMax="47" xr10:uidLastSave="{00000000-0000-0000-0000-000000000000}"/>
  <bookViews>
    <workbookView xWindow="14505" yWindow="105" windowWidth="14250" windowHeight="15375" xr2:uid="{A5A08B60-BDD2-4347-84D7-17964F056FE2}"/>
  </bookViews>
  <sheets>
    <sheet name="Anexo 6 - 2026" sheetId="1" r:id="rId1"/>
  </sheets>
  <definedNames>
    <definedName name="_xlnm._FilterDatabase" localSheetId="0" hidden="1">'Anexo 6 - 2026'!$B$1:$Q$1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4" i="1"/>
  <c r="C3" i="1"/>
  <c r="C2" i="1"/>
  <c r="S13" i="1"/>
  <c r="C21" i="1"/>
  <c r="C20" i="1"/>
  <c r="C22" i="1" l="1"/>
  <c r="P19" i="1"/>
  <c r="Q19" i="1" s="1"/>
  <c r="S19" i="1" s="1"/>
  <c r="S21" i="1" s="1"/>
  <c r="N15" i="1"/>
  <c r="P15" i="1" s="1"/>
  <c r="Q15" i="1" l="1"/>
  <c r="S15" i="1" s="1"/>
  <c r="M13" i="1"/>
  <c r="M17" i="1" s="1"/>
  <c r="L13" i="1"/>
  <c r="L17" i="1" s="1"/>
  <c r="K13" i="1"/>
  <c r="K17" i="1" s="1"/>
  <c r="J13" i="1"/>
  <c r="J17" i="1" s="1"/>
  <c r="I13" i="1"/>
  <c r="I17" i="1" s="1"/>
  <c r="H13" i="1"/>
  <c r="H17" i="1" s="1"/>
  <c r="G13" i="1"/>
  <c r="F13" i="1"/>
  <c r="F17" i="1" s="1"/>
  <c r="E13" i="1"/>
  <c r="E17" i="1" s="1"/>
  <c r="D13" i="1"/>
  <c r="D17" i="1" s="1"/>
  <c r="C13" i="1"/>
  <c r="C17" i="1" s="1"/>
  <c r="N12" i="1"/>
  <c r="Q12" i="1" s="1"/>
  <c r="N11" i="1"/>
  <c r="Q11" i="1" s="1"/>
  <c r="N10" i="1"/>
  <c r="Q10" i="1" s="1"/>
  <c r="N9" i="1"/>
  <c r="Q9" i="1" s="1"/>
  <c r="N8" i="1"/>
  <c r="Q8" i="1" s="1"/>
  <c r="N7" i="1"/>
  <c r="Q7" i="1" s="1"/>
  <c r="N6" i="1"/>
  <c r="Q6" i="1" s="1"/>
  <c r="N5" i="1"/>
  <c r="Q5" i="1" s="1"/>
  <c r="N4" i="1"/>
  <c r="Q4" i="1" s="1"/>
  <c r="N3" i="1"/>
  <c r="Q3" i="1" s="1"/>
  <c r="N2" i="1"/>
  <c r="G17" i="1" l="1"/>
  <c r="D20" i="1"/>
  <c r="E20" i="1" s="1"/>
  <c r="D21" i="1"/>
  <c r="P13" i="1"/>
  <c r="P21" i="1" s="1"/>
  <c r="Q2" i="1"/>
  <c r="Q13" i="1" s="1"/>
  <c r="Q21" i="1" s="1"/>
  <c r="N17" i="1"/>
  <c r="P17" i="1" s="1"/>
  <c r="N13" i="1"/>
  <c r="N21" i="1" s="1"/>
  <c r="E21" i="1" l="1"/>
  <c r="D22" i="1"/>
  <c r="E22" i="1" s="1"/>
  <c r="Q17" i="1"/>
  <c r="S17" i="1" s="1"/>
</calcChain>
</file>

<file path=xl/sharedStrings.xml><?xml version="1.0" encoding="utf-8"?>
<sst xmlns="http://schemas.openxmlformats.org/spreadsheetml/2006/main" count="51" uniqueCount="42">
  <si>
    <t>1-100-F001 - VA RECURSOS DISTRITO</t>
  </si>
  <si>
    <t>1-100-I011 - VA ESTAMPILLA PROCULTURA</t>
  </si>
  <si>
    <t>1-200-I011 - RB-Estampilla procultura</t>
  </si>
  <si>
    <t>1-200-I026 - RB-CONTRIBUCIÓN A LAS ARTES ESCÉNICAS</t>
  </si>
  <si>
    <t>3-100-F002 - VA ADMINITRADOS DE LIBRE DESTINACIÓN</t>
  </si>
  <si>
    <t>3-100-I001 - VA ADMINISTRADOS DE DESTINACIÓN ESPECÍFICA</t>
  </si>
  <si>
    <t>3-100-I017 - VA-CONVENIOS</t>
  </si>
  <si>
    <t>3-200-F002 - RB ADMINITRADOS DE LIBRE DESTINACIÓN</t>
  </si>
  <si>
    <t>3-200-I001 - RB ADMINISTRADOS DE DESTINACIÓN ESPECIFICA</t>
  </si>
  <si>
    <t>PROYECTO DE INVERSIÓN</t>
  </si>
  <si>
    <t>Funcionamiento</t>
  </si>
  <si>
    <t>Total</t>
  </si>
  <si>
    <t>Cuota asignada 2025</t>
  </si>
  <si>
    <t>PLAN PLURIANUAL 2025</t>
  </si>
  <si>
    <t>VERIFICACIÓN</t>
  </si>
  <si>
    <t>DIFERENCIA</t>
  </si>
  <si>
    <t>7962 (0064) - Consolidación de procesos desde las artes que aporten al desarrollo integral de la primera infancia en Bogotá D.C.</t>
  </si>
  <si>
    <t>SFA</t>
  </si>
  <si>
    <t>SEC</t>
  </si>
  <si>
    <t>SUBA</t>
  </si>
  <si>
    <t>SAF</t>
  </si>
  <si>
    <t>8058 (0091) - Adecuación, mantenimiento y modernización de los equipamientos culturales a cargo del Idartes en Bogotá D.C.</t>
  </si>
  <si>
    <t>8006 (0085) - Fortalecimiento de la infraestructura tecnológica, comunicativa y la gestión institucional para la cualificación de capacidades y mejoramiento de los servicios dirigidos a la ciudadanía en Bogotá D.C.</t>
  </si>
  <si>
    <t>8050 (0182) - Implementación de prácticas artísticas y creativas para la promoción del bienestar y la innovación social en Bogotá D.C.</t>
  </si>
  <si>
    <t>8068 (0176) - Implementación del ecosistema sostenible para las artes en Bogotá D.C.</t>
  </si>
  <si>
    <t>8077 (0146) - Fortalecimiento de las prácticas artísticas en el espacio público, para promover la convivencia, apropiación ciudadana y la generación de confianza en Bogotá D.C.</t>
  </si>
  <si>
    <t>7997 (0092) - Generación de contenidos digitales de experiencias y formación artística para la apropiación en Bogotá D.C.</t>
  </si>
  <si>
    <t>8024 (0089) - Fortalecimiento y posicionamiento del sector artístico mediante la promoción del conocimiento y la internacionalización cultural en Bogotá D.C.</t>
  </si>
  <si>
    <t>7979 (0088) - Consolidación de procesos creativos, innovadores, incluyentes, participativos y de transformación social a través del fomento a las prácticas artísticas en Bogotá D.C.</t>
  </si>
  <si>
    <t>8002 (0087) - Consolidación de la Red de Escenarios Culturales en Bogotá D.C.</t>
  </si>
  <si>
    <t>8028 (0086) - Implementación de procesos de formación artística con las comunidades en Bogotá D.C.</t>
  </si>
  <si>
    <t>SUB. A CARGO</t>
  </si>
  <si>
    <t>FONDO 01</t>
  </si>
  <si>
    <t>FONDO 03</t>
  </si>
  <si>
    <t>DETALLE</t>
  </si>
  <si>
    <t>APROPIADO</t>
  </si>
  <si>
    <t>DISTRIBUIDO</t>
  </si>
  <si>
    <t>Verificación</t>
  </si>
  <si>
    <t>Fase 1 solicitado Subdirecciones</t>
  </si>
  <si>
    <t>PRESUPUESTO EN INVERSIÓN ASIGNADO 2026</t>
  </si>
  <si>
    <t>1-300-I009-REAFESTAMPILLA
PROCULTURA</t>
  </si>
  <si>
    <t>1-100-I070 - VA APROVECHAMIENTO
DEL ESPACIO
PÚBLICO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</si>
</sst>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$&quot;\ #,##0;\-&quot;$&quot;\ #,##0"/>
  </numFmts>
  <fonts count="4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</font>
    <font>
      <sz val="15"/>
      <color theme="1"/>
      <name val="Calibri"/>
      <family val="2"/>
    </font>
    <font>
      <b/>
      <sz val="14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theme="4" tint="0.79998168889431442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8" tint="0.39997558519241921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theme="4" tint="0.79998168889431442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5" fontId="2" fillId="0" borderId="1" xfId="0" applyNumberFormat="1" applyFont="1" applyBorder="1" applyAlignment="1">
      <alignment vertical="center"/>
    </xf>
    <xf numFmtId="5" fontId="1" fillId="4" borderId="1" xfId="0" applyNumberFormat="1" applyFont="1" applyFill="1" applyBorder="1" applyAlignment="1">
      <alignment vertical="center"/>
    </xf>
    <xf numFmtId="5" fontId="1" fillId="5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5" fontId="3" fillId="6" borderId="1" xfId="0" applyNumberFormat="1" applyFont="1" applyFill="1" applyBorder="1" applyAlignment="1">
      <alignment vertical="center"/>
    </xf>
    <xf numFmtId="0" fontId="3" fillId="7" borderId="1" xfId="0" applyFont="1" applyFill="1" applyBorder="1" applyAlignment="1">
      <alignment horizontal="center" vertical="center" wrapText="1"/>
    </xf>
    <xf numFmtId="5" fontId="3" fillId="7" borderId="1" xfId="0" applyNumberFormat="1" applyFont="1" applyFill="1" applyBorder="1" applyAlignment="1">
      <alignment vertical="center"/>
    </xf>
    <xf numFmtId="0" fontId="1" fillId="8" borderId="1" xfId="0" applyFont="1" applyFill="1" applyBorder="1" applyAlignment="1">
      <alignment horizontal="center" vertical="center" wrapText="1"/>
    </xf>
    <xf numFmtId="5" fontId="1" fillId="9" borderId="1" xfId="0" applyNumberFormat="1" applyFont="1" applyFill="1" applyBorder="1" applyAlignment="1">
      <alignment vertical="center"/>
    </xf>
    <xf numFmtId="0" fontId="1" fillId="10" borderId="1" xfId="0" applyFont="1" applyFill="1" applyBorder="1" applyAlignment="1">
      <alignment horizontal="center" vertical="center" wrapText="1"/>
    </xf>
    <xf numFmtId="5" fontId="1" fillId="11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5" fontId="3" fillId="7" borderId="1" xfId="0" applyNumberFormat="1" applyFont="1" applyFill="1" applyBorder="1" applyAlignment="1">
      <alignment horizontal="center" vertical="center"/>
    </xf>
    <xf numFmtId="5" fontId="3" fillId="10" borderId="1" xfId="0" applyNumberFormat="1" applyFont="1" applyFill="1" applyBorder="1" applyAlignment="1">
      <alignment horizontal="center" vertical="center"/>
    </xf>
    <xf numFmtId="5" fontId="3" fillId="8" borderId="1" xfId="0" applyNumberFormat="1" applyFont="1" applyFill="1" applyBorder="1" applyAlignment="1">
      <alignment horizontal="center" vertical="center"/>
    </xf>
    <xf numFmtId="5" fontId="1" fillId="12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3C373-FAAB-450E-A9D3-7735E251DE6D}">
  <dimension ref="A1:S23"/>
  <sheetViews>
    <sheetView tabSelected="1" view="pageBreakPreview" zoomScale="60" zoomScaleNormal="60" workbookViewId="0">
      <pane xSplit="2" ySplit="1" topLeftCell="C6" activePane="bottomRight" state="frozen"/>
      <selection activeCell="B1" sqref="B1"/>
      <selection pane="topRight" activeCell="C1" sqref="C1"/>
      <selection pane="bottomLeft" activeCell="B2" sqref="B2"/>
      <selection pane="bottomRight" activeCell="L9" sqref="L9"/>
    </sheetView>
  </sheetViews>
  <sheetFormatPr baseColWidth="10" defaultRowHeight="15" x14ac:dyDescent="0.25"/>
  <cols>
    <col min="1" max="1" width="0" hidden="1" customWidth="1"/>
    <col min="2" max="2" width="48.28515625" customWidth="1"/>
    <col min="3" max="7" width="25.42578125" customWidth="1"/>
    <col min="8" max="8" width="27.85546875" customWidth="1"/>
    <col min="9" max="14" width="25.42578125" customWidth="1"/>
    <col min="15" max="15" width="0" hidden="1" customWidth="1"/>
    <col min="16" max="17" width="25.42578125" hidden="1" customWidth="1"/>
    <col min="18" max="18" width="0" hidden="1" customWidth="1"/>
    <col min="19" max="19" width="25.42578125" hidden="1" customWidth="1"/>
  </cols>
  <sheetData>
    <row r="1" spans="1:19" ht="97.5" x14ac:dyDescent="0.25">
      <c r="A1" s="1" t="s">
        <v>31</v>
      </c>
      <c r="B1" s="1" t="s">
        <v>9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40</v>
      </c>
      <c r="H1" s="1" t="s">
        <v>41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39</v>
      </c>
      <c r="P1" s="1" t="s">
        <v>13</v>
      </c>
      <c r="Q1" s="1" t="s">
        <v>15</v>
      </c>
      <c r="S1" s="1" t="s">
        <v>38</v>
      </c>
    </row>
    <row r="2" spans="1:19" ht="78" x14ac:dyDescent="0.25">
      <c r="A2" s="15" t="s">
        <v>17</v>
      </c>
      <c r="B2" s="6" t="s">
        <v>16</v>
      </c>
      <c r="C2" s="3">
        <f>237621000+1000000000</f>
        <v>1237621000</v>
      </c>
      <c r="D2" s="3">
        <v>7062379000</v>
      </c>
      <c r="E2" s="3"/>
      <c r="F2" s="3"/>
      <c r="G2" s="3"/>
      <c r="H2" s="3"/>
      <c r="I2" s="3"/>
      <c r="J2" s="3"/>
      <c r="K2" s="3">
        <v>1600000000</v>
      </c>
      <c r="L2" s="3"/>
      <c r="M2" s="3"/>
      <c r="N2" s="4">
        <f t="shared" ref="N2:N12" si="0">SUM(C2:M2)</f>
        <v>9900000000</v>
      </c>
      <c r="P2" s="12">
        <v>8055446784</v>
      </c>
      <c r="Q2" s="14">
        <f>P2-N2</f>
        <v>-1844553216</v>
      </c>
      <c r="S2" s="19">
        <v>11242844500</v>
      </c>
    </row>
    <row r="3" spans="1:19" ht="58.5" x14ac:dyDescent="0.25">
      <c r="A3" s="15" t="s">
        <v>17</v>
      </c>
      <c r="B3" s="6" t="s">
        <v>30</v>
      </c>
      <c r="C3" s="3">
        <f>27863248000+2800000000</f>
        <v>30663248000</v>
      </c>
      <c r="D3" s="3">
        <v>7386752000</v>
      </c>
      <c r="E3" s="3"/>
      <c r="F3" s="3"/>
      <c r="G3" s="3"/>
      <c r="H3" s="3"/>
      <c r="I3" s="3"/>
      <c r="J3" s="3"/>
      <c r="K3" s="3">
        <v>4000000000</v>
      </c>
      <c r="L3" s="3"/>
      <c r="M3" s="3"/>
      <c r="N3" s="4">
        <f t="shared" si="0"/>
        <v>42050000000</v>
      </c>
      <c r="P3" s="12">
        <v>47701818216</v>
      </c>
      <c r="Q3" s="14">
        <f t="shared" ref="Q3:Q12" si="1">P3-N3</f>
        <v>5651818216</v>
      </c>
      <c r="S3" s="19">
        <v>54114871000</v>
      </c>
    </row>
    <row r="4" spans="1:19" ht="58.5" x14ac:dyDescent="0.25">
      <c r="A4" s="15" t="s">
        <v>18</v>
      </c>
      <c r="B4" s="6" t="s">
        <v>29</v>
      </c>
      <c r="C4" s="3">
        <f>15792000000+806000000</f>
        <v>16598000000</v>
      </c>
      <c r="D4" s="3"/>
      <c r="E4" s="3"/>
      <c r="F4" s="3">
        <v>1100000000</v>
      </c>
      <c r="G4" s="3"/>
      <c r="H4" s="3"/>
      <c r="I4" s="3">
        <v>13823333000</v>
      </c>
      <c r="J4" s="3"/>
      <c r="K4" s="3">
        <v>9020250000</v>
      </c>
      <c r="L4" s="3">
        <v>6416329000</v>
      </c>
      <c r="M4" s="3"/>
      <c r="N4" s="4">
        <f t="shared" si="0"/>
        <v>46957912000</v>
      </c>
      <c r="P4" s="12">
        <v>23000000000</v>
      </c>
      <c r="Q4" s="14">
        <f t="shared" si="1"/>
        <v>-23957912000</v>
      </c>
      <c r="S4" s="19">
        <v>37203820000</v>
      </c>
    </row>
    <row r="5" spans="1:19" ht="117" x14ac:dyDescent="0.25">
      <c r="A5" s="15" t="s">
        <v>19</v>
      </c>
      <c r="B5" s="6" t="s">
        <v>28</v>
      </c>
      <c r="C5" s="3">
        <v>311416000</v>
      </c>
      <c r="D5" s="3">
        <v>10883760000</v>
      </c>
      <c r="E5" s="3">
        <v>21925000</v>
      </c>
      <c r="F5" s="3">
        <v>1650000000</v>
      </c>
      <c r="G5" s="3">
        <v>1753416000</v>
      </c>
      <c r="H5" s="3"/>
      <c r="I5" s="3"/>
      <c r="J5" s="3"/>
      <c r="K5" s="3">
        <v>15000000000</v>
      </c>
      <c r="L5" s="3"/>
      <c r="M5" s="3"/>
      <c r="N5" s="4">
        <f t="shared" si="0"/>
        <v>29620517000</v>
      </c>
      <c r="P5" s="12">
        <v>14000000000</v>
      </c>
      <c r="Q5" s="14">
        <f t="shared" si="1"/>
        <v>-15620517000</v>
      </c>
      <c r="S5" s="19">
        <v>25689835900</v>
      </c>
    </row>
    <row r="6" spans="1:19" ht="117" x14ac:dyDescent="0.25">
      <c r="A6" s="15" t="s">
        <v>19</v>
      </c>
      <c r="B6" s="6" t="s">
        <v>27</v>
      </c>
      <c r="C6" s="3">
        <v>1447270000</v>
      </c>
      <c r="D6" s="3"/>
      <c r="E6" s="3"/>
      <c r="F6" s="3"/>
      <c r="G6" s="3"/>
      <c r="H6" s="3"/>
      <c r="I6" s="3"/>
      <c r="J6" s="3"/>
      <c r="K6" s="3"/>
      <c r="L6" s="3"/>
      <c r="M6" s="3"/>
      <c r="N6" s="4">
        <f t="shared" si="0"/>
        <v>1447270000</v>
      </c>
      <c r="P6" s="12">
        <v>6630000000</v>
      </c>
      <c r="Q6" s="14">
        <f t="shared" si="1"/>
        <v>5182730000</v>
      </c>
      <c r="S6" s="19">
        <v>2600000000</v>
      </c>
    </row>
    <row r="7" spans="1:19" ht="78" x14ac:dyDescent="0.25">
      <c r="A7" s="15" t="s">
        <v>17</v>
      </c>
      <c r="B7" s="6" t="s">
        <v>26</v>
      </c>
      <c r="C7" s="3">
        <v>726569000</v>
      </c>
      <c r="D7" s="3"/>
      <c r="E7" s="3"/>
      <c r="F7" s="3"/>
      <c r="G7" s="3"/>
      <c r="H7" s="3"/>
      <c r="I7" s="3"/>
      <c r="J7" s="3"/>
      <c r="K7" s="3"/>
      <c r="L7" s="3"/>
      <c r="M7" s="3"/>
      <c r="N7" s="4">
        <f t="shared" si="0"/>
        <v>726569000</v>
      </c>
      <c r="P7" s="12">
        <v>750000000</v>
      </c>
      <c r="Q7" s="14">
        <f t="shared" si="1"/>
        <v>23431000</v>
      </c>
      <c r="S7" s="19">
        <v>1686439000</v>
      </c>
    </row>
    <row r="8" spans="1:19" ht="117" x14ac:dyDescent="0.25">
      <c r="A8" s="15" t="s">
        <v>19</v>
      </c>
      <c r="B8" s="6" t="s">
        <v>25</v>
      </c>
      <c r="C8" s="3">
        <f>32165522000+5394000000</f>
        <v>37559522000</v>
      </c>
      <c r="D8" s="3">
        <v>20814000</v>
      </c>
      <c r="E8" s="3"/>
      <c r="F8" s="3"/>
      <c r="G8" s="3"/>
      <c r="H8" s="3">
        <v>6521000</v>
      </c>
      <c r="I8" s="3">
        <v>1482000000</v>
      </c>
      <c r="J8" s="3">
        <v>650000000</v>
      </c>
      <c r="K8" s="3">
        <v>700000000</v>
      </c>
      <c r="L8" s="3">
        <v>149407000</v>
      </c>
      <c r="M8" s="3">
        <v>240640000</v>
      </c>
      <c r="N8" s="4">
        <f t="shared" si="0"/>
        <v>40808904000</v>
      </c>
      <c r="P8" s="12">
        <v>31650000000</v>
      </c>
      <c r="Q8" s="14">
        <f t="shared" si="1"/>
        <v>-9158904000</v>
      </c>
      <c r="S8" s="19">
        <v>45884321000</v>
      </c>
    </row>
    <row r="9" spans="1:19" ht="58.5" x14ac:dyDescent="0.25">
      <c r="A9" s="15" t="s">
        <v>19</v>
      </c>
      <c r="B9" s="6" t="s">
        <v>24</v>
      </c>
      <c r="C9" s="3">
        <v>1306285000</v>
      </c>
      <c r="D9" s="3"/>
      <c r="E9" s="3"/>
      <c r="F9" s="3"/>
      <c r="G9" s="3"/>
      <c r="H9" s="3"/>
      <c r="I9" s="3"/>
      <c r="J9" s="3"/>
      <c r="K9" s="3"/>
      <c r="L9" s="3"/>
      <c r="M9" s="3"/>
      <c r="N9" s="4">
        <f t="shared" si="0"/>
        <v>1306285000</v>
      </c>
      <c r="P9" s="12">
        <v>2600000000</v>
      </c>
      <c r="Q9" s="14">
        <f t="shared" si="1"/>
        <v>1293715000</v>
      </c>
      <c r="S9" s="19">
        <v>2600000000</v>
      </c>
    </row>
    <row r="10" spans="1:19" ht="78" x14ac:dyDescent="0.25">
      <c r="A10" s="15" t="s">
        <v>19</v>
      </c>
      <c r="B10" s="6" t="s">
        <v>23</v>
      </c>
      <c r="C10" s="3">
        <v>4654071000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4">
        <f t="shared" si="0"/>
        <v>4654071000</v>
      </c>
      <c r="P10" s="12">
        <v>11450000000</v>
      </c>
      <c r="Q10" s="14">
        <f t="shared" si="1"/>
        <v>6795929000</v>
      </c>
      <c r="S10" s="19">
        <v>11450000000</v>
      </c>
    </row>
    <row r="11" spans="1:19" ht="136.5" x14ac:dyDescent="0.25">
      <c r="A11" s="15" t="s">
        <v>20</v>
      </c>
      <c r="B11" s="6" t="s">
        <v>22</v>
      </c>
      <c r="C11" s="3">
        <v>27571000000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4">
        <f t="shared" si="0"/>
        <v>27571000000</v>
      </c>
      <c r="P11" s="12">
        <v>27884736538</v>
      </c>
      <c r="Q11" s="14">
        <f t="shared" si="1"/>
        <v>313736538</v>
      </c>
      <c r="S11" s="19">
        <v>31949673000</v>
      </c>
    </row>
    <row r="12" spans="1:19" ht="78" x14ac:dyDescent="0.25">
      <c r="A12" s="15" t="s">
        <v>20</v>
      </c>
      <c r="B12" s="6" t="s">
        <v>21</v>
      </c>
      <c r="C12" s="3">
        <v>9980000000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4">
        <f t="shared" si="0"/>
        <v>9980000000</v>
      </c>
      <c r="P12" s="12">
        <v>27000000000</v>
      </c>
      <c r="Q12" s="14">
        <f t="shared" si="1"/>
        <v>17020000000</v>
      </c>
      <c r="S12" s="19">
        <v>36620896000</v>
      </c>
    </row>
    <row r="13" spans="1:19" ht="19.5" x14ac:dyDescent="0.25">
      <c r="B13" s="2" t="s">
        <v>11</v>
      </c>
      <c r="C13" s="5">
        <f t="shared" ref="C13:N13" si="2">SUM(C2:C12)</f>
        <v>132055002000</v>
      </c>
      <c r="D13" s="5">
        <f t="shared" si="2"/>
        <v>25353705000</v>
      </c>
      <c r="E13" s="5">
        <f t="shared" si="2"/>
        <v>21925000</v>
      </c>
      <c r="F13" s="5">
        <f t="shared" si="2"/>
        <v>2750000000</v>
      </c>
      <c r="G13" s="5">
        <f t="shared" si="2"/>
        <v>1753416000</v>
      </c>
      <c r="H13" s="5">
        <f t="shared" si="2"/>
        <v>6521000</v>
      </c>
      <c r="I13" s="5">
        <f t="shared" si="2"/>
        <v>15305333000</v>
      </c>
      <c r="J13" s="5">
        <f t="shared" si="2"/>
        <v>650000000</v>
      </c>
      <c r="K13" s="5">
        <f t="shared" si="2"/>
        <v>30320250000</v>
      </c>
      <c r="L13" s="5">
        <f t="shared" si="2"/>
        <v>6565736000</v>
      </c>
      <c r="M13" s="5">
        <f t="shared" si="2"/>
        <v>240640000</v>
      </c>
      <c r="N13" s="5">
        <f t="shared" si="2"/>
        <v>215022528000</v>
      </c>
      <c r="P13" s="5">
        <f>SUM(P2:P12)</f>
        <v>200722001538</v>
      </c>
      <c r="Q13" s="5">
        <f>SUM(Q2:Q12)</f>
        <v>-14300526462</v>
      </c>
      <c r="S13" s="5">
        <f>SUM(S2:S12)</f>
        <v>261042700400</v>
      </c>
    </row>
    <row r="15" spans="1:19" ht="19.5" hidden="1" x14ac:dyDescent="0.25">
      <c r="B15" s="11" t="s">
        <v>12</v>
      </c>
      <c r="C15" s="12">
        <v>131194460000</v>
      </c>
      <c r="D15" s="12">
        <v>26341097000</v>
      </c>
      <c r="E15" s="12">
        <v>5495000</v>
      </c>
      <c r="F15" s="12">
        <v>2250000000</v>
      </c>
      <c r="G15" s="12">
        <v>1476043000</v>
      </c>
      <c r="H15" s="12">
        <v>0</v>
      </c>
      <c r="I15" s="12">
        <v>0</v>
      </c>
      <c r="J15" s="12">
        <v>600000000</v>
      </c>
      <c r="K15" s="12">
        <v>70000000</v>
      </c>
      <c r="L15" s="12">
        <v>0</v>
      </c>
      <c r="M15" s="12">
        <v>0</v>
      </c>
      <c r="N15" s="12">
        <f>SUM(C15:M15)</f>
        <v>161937095000</v>
      </c>
      <c r="P15" s="12">
        <f>N15</f>
        <v>161937095000</v>
      </c>
      <c r="Q15" s="12">
        <f t="shared" ref="Q15:Q19" si="3">P15-N15</f>
        <v>0</v>
      </c>
      <c r="S15" s="12">
        <f>Q15</f>
        <v>0</v>
      </c>
    </row>
    <row r="16" spans="1:19" hidden="1" x14ac:dyDescent="0.25"/>
    <row r="17" spans="2:19" ht="19.5" hidden="1" x14ac:dyDescent="0.25">
      <c r="B17" s="13" t="s">
        <v>37</v>
      </c>
      <c r="C17" s="14">
        <f>C15-C13</f>
        <v>-860542000</v>
      </c>
      <c r="D17" s="14">
        <f t="shared" ref="D17:M17" si="4">D15-D13</f>
        <v>987392000</v>
      </c>
      <c r="E17" s="14">
        <f t="shared" si="4"/>
        <v>-16430000</v>
      </c>
      <c r="F17" s="14">
        <f t="shared" si="4"/>
        <v>-500000000</v>
      </c>
      <c r="G17" s="14">
        <f t="shared" si="4"/>
        <v>-277373000</v>
      </c>
      <c r="H17" s="14">
        <f t="shared" si="4"/>
        <v>-6521000</v>
      </c>
      <c r="I17" s="14">
        <f t="shared" si="4"/>
        <v>-15305333000</v>
      </c>
      <c r="J17" s="14">
        <f t="shared" si="4"/>
        <v>-50000000</v>
      </c>
      <c r="K17" s="14">
        <f t="shared" si="4"/>
        <v>-30250250000</v>
      </c>
      <c r="L17" s="14">
        <f t="shared" si="4"/>
        <v>-6565736000</v>
      </c>
      <c r="M17" s="14">
        <f t="shared" si="4"/>
        <v>-240640000</v>
      </c>
      <c r="N17" s="14">
        <f>SUM(C17:M17)</f>
        <v>-53085433000</v>
      </c>
      <c r="P17" s="14">
        <f>N17</f>
        <v>-53085433000</v>
      </c>
      <c r="Q17" s="14">
        <f t="shared" si="3"/>
        <v>0</v>
      </c>
      <c r="S17" s="14">
        <f>Q17</f>
        <v>0</v>
      </c>
    </row>
    <row r="18" spans="2:19" hidden="1" x14ac:dyDescent="0.25"/>
    <row r="19" spans="2:19" ht="18.75" hidden="1" x14ac:dyDescent="0.25">
      <c r="B19" s="9" t="s">
        <v>34</v>
      </c>
      <c r="C19" s="16" t="s">
        <v>35</v>
      </c>
      <c r="D19" s="18" t="s">
        <v>36</v>
      </c>
      <c r="E19" s="17" t="s">
        <v>14</v>
      </c>
      <c r="M19" s="7" t="s">
        <v>10</v>
      </c>
      <c r="N19" s="8">
        <v>19480583000</v>
      </c>
      <c r="P19" s="8">
        <f>N19</f>
        <v>19480583000</v>
      </c>
      <c r="Q19" s="8">
        <f t="shared" si="3"/>
        <v>0</v>
      </c>
      <c r="S19" s="8">
        <f>Q19</f>
        <v>0</v>
      </c>
    </row>
    <row r="20" spans="2:19" ht="19.5" hidden="1" x14ac:dyDescent="0.25">
      <c r="B20" s="9" t="s">
        <v>32</v>
      </c>
      <c r="C20" s="10">
        <f>SUM(C15:I15)</f>
        <v>161267095000</v>
      </c>
      <c r="D20" s="12">
        <f>SUM(C13:I13)</f>
        <v>177245902000</v>
      </c>
      <c r="E20" s="14">
        <f>C20-D20</f>
        <v>-15978807000</v>
      </c>
    </row>
    <row r="21" spans="2:19" ht="19.5" hidden="1" x14ac:dyDescent="0.25">
      <c r="B21" s="9" t="s">
        <v>33</v>
      </c>
      <c r="C21" s="10">
        <f>SUM(J15:M15)</f>
        <v>670000000</v>
      </c>
      <c r="D21" s="12">
        <f>SUM(J13:M13)</f>
        <v>37776626000</v>
      </c>
      <c r="E21" s="14">
        <f>C21-D21</f>
        <v>-37106626000</v>
      </c>
      <c r="M21" s="9" t="s">
        <v>11</v>
      </c>
      <c r="N21" s="10">
        <f>N13+N19</f>
        <v>234503111000</v>
      </c>
      <c r="P21" s="10">
        <f>P13+P19</f>
        <v>220202584538</v>
      </c>
      <c r="Q21" s="10">
        <f>Q13+Q19</f>
        <v>-14300526462</v>
      </c>
      <c r="S21" s="10">
        <f>S13+S19</f>
        <v>261042700400</v>
      </c>
    </row>
    <row r="22" spans="2:19" ht="19.5" hidden="1" x14ac:dyDescent="0.25">
      <c r="B22" s="9" t="s">
        <v>11</v>
      </c>
      <c r="C22" s="10">
        <f>SUM(C20+C21)</f>
        <v>161937095000</v>
      </c>
      <c r="D22" s="12">
        <f>SUM(D20+D21)</f>
        <v>215022528000</v>
      </c>
      <c r="E22" s="14">
        <f>C22-D22</f>
        <v>-53085433000</v>
      </c>
    </row>
    <row r="23" spans="2:19" hidden="1" x14ac:dyDescent="0.25"/>
  </sheetData>
  <autoFilter ref="B1:Q1" xr:uid="{E9E3C373-FAAB-450E-A9D3-7735E251DE6D}"/>
  <printOptions horizontalCentered="1"/>
  <pageMargins left="0.31496062992125984" right="0.31496062992125984" top="0.74803149606299213" bottom="0.74803149606299213" header="0.31496062992125984" footer="0.31496062992125984"/>
  <pageSetup scale="37" orientation="landscape" horizontalDpi="1200" verticalDpi="1200" r:id="rId1"/>
  <headerFooter>
    <oddHeader>&amp;C&amp;"-,Negrita"&amp;14Anexo 6 - Inversión
Distribución por proyectos de inversión y fondos 2026</oddHeader>
    <oddFooter>&amp;C&amp;P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6 - 2026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Enrique Quintero Coral</dc:creator>
  <cp:lastModifiedBy>Miguel Enrique Quintero Coral</cp:lastModifiedBy>
  <cp:lastPrinted>2025-10-23T19:33:59Z</cp:lastPrinted>
  <dcterms:created xsi:type="dcterms:W3CDTF">2023-10-06T20:09:00Z</dcterms:created>
  <dcterms:modified xsi:type="dcterms:W3CDTF">2025-10-23T19:36:27Z</dcterms:modified>
</cp:coreProperties>
</file>